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G:\STAVBY-ROZPOČTY 2020\02 - Ing. Martin Trokan\MT-20-003 - FNOL Úprava podlah Garáže\"/>
    </mc:Choice>
  </mc:AlternateContent>
  <bookViews>
    <workbookView xWindow="0" yWindow="0" windowWidth="0" windowHeight="0"/>
  </bookViews>
  <sheets>
    <sheet name="Rekapitulace stavby" sheetId="1" r:id="rId1"/>
    <sheet name="MT-20-003 - Budova RZF -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'MT-20-003 - Budova RZF - ...'!$C$114:$K$151</definedName>
    <definedName name="_xlnm.Print_Area" localSheetId="1">'MT-20-003 - Budova RZF - ...'!$C$4:$J$76,'MT-20-003 - Budova RZF - ...'!$C$104:$K$151</definedName>
    <definedName name="_xlnm.Print_Titles" localSheetId="1">'MT-20-003 - Budova RZF - ...'!$114:$114</definedName>
  </definedNames>
  <calcPr/>
</workbook>
</file>

<file path=xl/calcChain.xml><?xml version="1.0" encoding="utf-8"?>
<calcChain xmlns="http://schemas.openxmlformats.org/spreadsheetml/2006/main">
  <c i="2" l="1" r="P117"/>
  <c r="J35"/>
  <c r="J34"/>
  <c i="1" r="AY95"/>
  <c i="2" r="J33"/>
  <c i="1" r="AX95"/>
  <c i="2"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T146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35"/>
  <c r="BH135"/>
  <c r="BG135"/>
  <c r="BF135"/>
  <c r="T135"/>
  <c r="R135"/>
  <c r="P135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0"/>
  <c r="BH120"/>
  <c r="BG120"/>
  <c r="BF120"/>
  <c r="T120"/>
  <c r="R120"/>
  <c r="P120"/>
  <c r="BI118"/>
  <c r="BH118"/>
  <c r="BG118"/>
  <c r="BF118"/>
  <c r="T118"/>
  <c r="R118"/>
  <c r="P118"/>
  <c r="J112"/>
  <c r="J111"/>
  <c r="F111"/>
  <c r="F109"/>
  <c r="E107"/>
  <c r="J90"/>
  <c r="J89"/>
  <c r="F89"/>
  <c r="F87"/>
  <c r="E85"/>
  <c r="J16"/>
  <c r="E16"/>
  <c r="F112"/>
  <c r="J15"/>
  <c r="J10"/>
  <c r="J109"/>
  <c i="1" r="L90"/>
  <c r="AM90"/>
  <c r="AM89"/>
  <c r="L89"/>
  <c r="AM87"/>
  <c r="L87"/>
  <c r="L85"/>
  <c r="L84"/>
  <c i="2" r="J148"/>
  <c r="BK147"/>
  <c r="BK145"/>
  <c r="J142"/>
  <c r="J129"/>
  <c r="J127"/>
  <c r="BK126"/>
  <c i="1" r="AS94"/>
  <c i="2" r="BK151"/>
  <c r="BK149"/>
  <c r="BK148"/>
  <c r="J145"/>
  <c r="J144"/>
  <c r="BK142"/>
  <c r="BK135"/>
  <c r="BK129"/>
  <c r="BK128"/>
  <c r="BK127"/>
  <c r="J126"/>
  <c r="J120"/>
  <c r="J118"/>
  <c r="J151"/>
  <c r="J149"/>
  <c r="J147"/>
  <c r="BK144"/>
  <c r="J135"/>
  <c r="J128"/>
  <c r="BK120"/>
  <c r="BK118"/>
  <c r="F32"/>
  <c i="1" r="BA95"/>
  <c r="BA94"/>
  <c r="AW94"/>
  <c r="AK30"/>
  <c i="2" l="1" r="R117"/>
  <c r="BK146"/>
  <c r="J146"/>
  <c r="J97"/>
  <c r="P146"/>
  <c r="P116"/>
  <c r="P115"/>
  <c i="1" r="AU95"/>
  <c i="2" r="BK117"/>
  <c r="J117"/>
  <c r="J96"/>
  <c r="T117"/>
  <c r="T116"/>
  <c r="T115"/>
  <c r="R146"/>
  <c r="BE127"/>
  <c r="BE128"/>
  <c r="BE129"/>
  <c r="BE147"/>
  <c r="BE149"/>
  <c r="BE151"/>
  <c r="J87"/>
  <c r="BE118"/>
  <c r="BE120"/>
  <c r="BE126"/>
  <c r="BE135"/>
  <c r="BE142"/>
  <c r="BE144"/>
  <c r="BE145"/>
  <c r="BE148"/>
  <c r="F90"/>
  <c r="F33"/>
  <c i="1" r="BB95"/>
  <c r="BB94"/>
  <c r="W31"/>
  <c i="2" r="F34"/>
  <c i="1" r="BC95"/>
  <c r="BC94"/>
  <c r="AY94"/>
  <c r="W30"/>
  <c i="2" r="F35"/>
  <c i="1" r="BD95"/>
  <c r="BD94"/>
  <c r="W33"/>
  <c i="2" r="J32"/>
  <c i="1" r="AW95"/>
  <c r="AU94"/>
  <c i="2" l="1" r="R116"/>
  <c r="R115"/>
  <c r="BK116"/>
  <c r="J116"/>
  <c r="J95"/>
  <c i="1" r="W32"/>
  <c i="2" r="J31"/>
  <c i="1" r="AV95"/>
  <c r="AT95"/>
  <c r="AX94"/>
  <c i="2" r="F31"/>
  <c i="1" r="AZ95"/>
  <c r="AZ94"/>
  <c r="W29"/>
  <c i="2" l="1" r="BK115"/>
  <c r="J115"/>
  <c r="J94"/>
  <c i="1" r="AV94"/>
  <c r="AK29"/>
  <c l="1" r="AT94"/>
  <c i="2" r="J28"/>
  <c i="1" r="AG95"/>
  <c r="AG94"/>
  <c r="AK26"/>
  <c r="AK35"/>
  <c l="1" r="AN95"/>
  <c r="AN94"/>
  <c i="2" r="J37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<sst xmlns="http://schemas.openxmlformats.org/spreadsheetml/2006/main">
  <si>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</si>
  <si>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</si>
  <si>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</si>
  <si>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</si>
  <si>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</si>
  <si>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{15121891-74c2-47b6-9376-5cec818a501e}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</si>
  <si>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</si>
  <si>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</si>
  <si>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</si>
  <si>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</si>
  <si>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</si>
  <si>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</si>
  <si>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</si>
  <si>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</si>
  <si>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MT-20-003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</si>
  <si>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</si>
  <si>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</si>
  <si>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Budova RZF - Oprava podlahy</t>
  </si>
  <si>
    <t>KSO:</t>
  </si>
  <si>
    <t>CC-CZ:</t>
  </si>
  <si>
    <t>Místo:</t>
  </si>
  <si>
    <t>Olomouc</t>
  </si>
  <si>
    <t>Datum:</t>
  </si>
  <si>
    <t>24. 3. 2020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</si>
  <si>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</si>
  <si>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</si>
  <si>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</si>
  <si>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</si>
  <si>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</si>
  <si>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</si>
  <si>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</si>
  <si>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 xml:space="preserve">dle zadání </t>
  </si>
  <si>
    <t>True</t>
  </si>
  <si>
    <t>Zpracovatel:</t>
  </si>
  <si>
    <t>Tomáš Slíva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</si>
  <si>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</si>
  <si>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</si>
  <si>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</si>
  <si>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</si>
  <si>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</si>
  <si>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</si>
  <si>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</si>
  <si>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</si>
  <si>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</si>
  <si>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</si>
  <si>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</si>
  <si>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</si>
  <si>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</si>
  <si>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</si>
  <si>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</si>
  <si>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</si>
  <si>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</si>
  <si>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</si>
  <si>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</si>
  <si>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</si>
  <si>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</si>
  <si>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</si>
  <si>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</si>
  <si>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</si>
  <si>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</si>
  <si>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</si>
  <si>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</si>
  <si>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</si>
  <si>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</si>
  <si>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</si>
  <si>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</si>
  <si>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</si>
  <si>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</si>
  <si>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</si>
  <si>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</si>
  <si>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</si>
  <si>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</si>
  <si>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</si>
  <si>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</si>
  <si>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</si>
  <si>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</si>
  <si>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</si>
  <si>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</si>
  <si>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</si>
  <si>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</si>
  <si>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</si>
  <si>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</si>
  <si>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</si>
  <si>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</si>
  <si>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</si>
  <si>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</si>
  <si>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</si>
  <si>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</si>
  <si>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</si>
  <si>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</si>
  <si>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</si>
  <si>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777 - Podlahy lité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</si>
  <si>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</si>
  <si>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</si>
  <si>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</si>
  <si>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</si>
  <si>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</si>
  <si>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</si>
  <si>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</si>
  <si>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</si>
  <si>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</si>
  <si>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</si>
  <si>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</si>
  <si>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</si>
  <si>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</si>
  <si>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</si>
  <si>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</si>
  <si>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</si>
  <si>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</si>
  <si>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777</t>
  </si>
  <si>
    <t>Podlahy lité</t>
  </si>
  <si>
    <t>K</t>
  </si>
  <si>
    <t>777111141</t>
  </si>
  <si>
    <t>Otryskání podkladu před provedením lité podlahy</t>
  </si>
  <si>
    <t>m2</t>
  </si>
  <si>
    <t>16</t>
  </si>
  <si>
    <t>1130343360</t>
  </si>
  <si>
    <t>P</t>
  </si>
  <si>
    <t>Poznámka k položce:_x000d_
Odstranění stávajících nátěrů</t>
  </si>
  <si>
    <t>777111131</t>
  </si>
  <si>
    <t>Frézování podkladu před provedením lité podlahy</t>
  </si>
  <si>
    <t>-893869271</t>
  </si>
  <si>
    <t>Poznámka k položce:_x000d_
Plošné sjednocení povrchu</t>
  </si>
  <si>
    <t>VV</t>
  </si>
  <si>
    <t>Dílna FNOL na Tabulovém vrchu RZF</t>
  </si>
  <si>
    <t>Garáž č. 30 - část zaměřená plocha DWG</t>
  </si>
  <si>
    <t>135,2</t>
  </si>
  <si>
    <t>Součet</t>
  </si>
  <si>
    <t>4</t>
  </si>
  <si>
    <t>3</t>
  </si>
  <si>
    <t>777111111</t>
  </si>
  <si>
    <t>Vysátí podkladu před provedením lité podlahy</t>
  </si>
  <si>
    <t>1265756544</t>
  </si>
  <si>
    <t>632683113</t>
  </si>
  <si>
    <t>Sešívání trhlin v betonových podlahách ocelovými sponkami ve vzdálenosti přes 15 do 20 cm</t>
  </si>
  <si>
    <t>m</t>
  </si>
  <si>
    <t>2073854514</t>
  </si>
  <si>
    <t>5</t>
  </si>
  <si>
    <t>777131111</t>
  </si>
  <si>
    <t>Penetrační epoxidový nátěr podlahy plněný pískem</t>
  </si>
  <si>
    <t>-1703718450</t>
  </si>
  <si>
    <t>6</t>
  </si>
  <si>
    <t>985311313</t>
  </si>
  <si>
    <t>Reprofilace betonu sanačními maltami na cementové bázi ručně podlah, tloušťky přes 20 do 30 mm</t>
  </si>
  <si>
    <t>-1595457689</t>
  </si>
  <si>
    <t>Oprava / srovnání plochy podlahy do 10 % - výškové nerovnosti.</t>
  </si>
  <si>
    <t>135,2*0,1</t>
  </si>
  <si>
    <t>7</t>
  </si>
  <si>
    <t>985312131R</t>
  </si>
  <si>
    <t>Stěrka k vyrovnání betonových ploch rubu kleneb a podlah tl 2 mm</t>
  </si>
  <si>
    <t>-98614510</t>
  </si>
  <si>
    <t>Poznámka k položce:_x000d_
Dle technického řešení _x000d_
Například:_x000d_
- vyhlazení podlahy : Mapefinish v tl. 2-3 mm</t>
  </si>
  <si>
    <t>Stěrkování plochy - 2*</t>
  </si>
  <si>
    <t>135,2*2</t>
  </si>
  <si>
    <t>8</t>
  </si>
  <si>
    <t>777621151R</t>
  </si>
  <si>
    <t>Krycí nátěr parkovacích ploch - Dvousložkový alifatický pružný barevný polyaspartický nátěr odolný proti opotřebení a ultrafialovým paprskům</t>
  </si>
  <si>
    <t>-1439157535</t>
  </si>
  <si>
    <t>Poznámka k položce:_x000d_
Dle technického řešení _x000d_
Například:_x000d_
- penetrace povrchu : Primer SN + zásyp křemičitým pískem 0,1-0,5 mm_x000d_
- finální nátěr : Mapefloor Finish 451 RAL 7001</t>
  </si>
  <si>
    <t>9</t>
  </si>
  <si>
    <t>998777101</t>
  </si>
  <si>
    <t>Přesun hmot tonážní pro podlahy lité v objektech v do 6 m</t>
  </si>
  <si>
    <t>t</t>
  </si>
  <si>
    <t>326944350</t>
  </si>
  <si>
    <t>10</t>
  </si>
  <si>
    <t>998777192</t>
  </si>
  <si>
    <t>Příplatek k přesunu hmot tonážní 777 za zvětšený přesun do 100 m</t>
  </si>
  <si>
    <t>2001220182</t>
  </si>
  <si>
    <t>997</t>
  </si>
  <si>
    <t>Přesun sutě</t>
  </si>
  <si>
    <t>11</t>
  </si>
  <si>
    <t>997013211</t>
  </si>
  <si>
    <t>Vnitrostaveništní doprava suti a vybouraných hmot pro budovy v do 6 m ručně</t>
  </si>
  <si>
    <t>-965266400</t>
  </si>
  <si>
    <t>12</t>
  </si>
  <si>
    <t>997013501</t>
  </si>
  <si>
    <t>Odvoz suti a vybouraných hmot na skládku nebo meziskládku do 1 km se složením</t>
  </si>
  <si>
    <t>-896156249</t>
  </si>
  <si>
    <t>13</t>
  </si>
  <si>
    <t>997013509</t>
  </si>
  <si>
    <t>Příplatek k odvozu suti a vybouraných hmot na skládku ZKD 1 km přes 1 km</t>
  </si>
  <si>
    <t>1686147271</t>
  </si>
  <si>
    <t>0,411*10 'Přepočtené koeficientem množství</t>
  </si>
  <si>
    <t>14</t>
  </si>
  <si>
    <t>997013841</t>
  </si>
  <si>
    <t>Poplatek za uložení na skládce (skládkovné) odpadu po otryskávání bez obsahu nebezpečných látek kód odpadu 12 01 17</t>
  </si>
  <si>
    <t>177840109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</si>
</sst>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MT-20-003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Budova RZF - Oprava podlahy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Olomouc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24. 3. 2020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Fakultní nemocnice Olomouc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dle zadání 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Tomáš Slíva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8" t="s">
        <v>79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'MT-20-003 - Budova RZF - 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'MT-20-003 - Budova RZF - ...'!P115</f>
        <v>0</v>
      </c>
      <c r="AV95" s="127">
        <f>'MT-20-003 - Budova RZF - ...'!J31</f>
        <v>0</v>
      </c>
      <c r="AW95" s="127">
        <f>'MT-20-003 - Budova RZF - ...'!J32</f>
        <v>0</v>
      </c>
      <c r="AX95" s="127">
        <f>'MT-20-003 - Budova RZF - ...'!J33</f>
        <v>0</v>
      </c>
      <c r="AY95" s="127">
        <f>'MT-20-003 - Budova RZF - ...'!J34</f>
        <v>0</v>
      </c>
      <c r="AZ95" s="127">
        <f>'MT-20-003 - Budova RZF - ...'!F31</f>
        <v>0</v>
      </c>
      <c r="BA95" s="127">
        <f>'MT-20-003 - Budova RZF - ...'!F32</f>
        <v>0</v>
      </c>
      <c r="BB95" s="127">
        <f>'MT-20-003 - Budova RZF - ...'!F33</f>
        <v>0</v>
      </c>
      <c r="BC95" s="127">
        <f>'MT-20-003 - Budova RZF - ...'!F34</f>
        <v>0</v>
      </c>
      <c r="BD95" s="129">
        <f>'MT-20-003 - Budova RZF - 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nVaXmezMnp+7Y7rJZJ4mMlrkMLPmaJLutEb2Gh+7Mk2+DtjF9V5LBf0dw8u45dBp2TA9m05jr5l4sgibR+C5qA==" hashValue="Yg+DdJu0KgNiM0zernYVM/f0nRKx9krBEjy8X92rgcTAYZvKdIWZm5ewzYuWxMuo9L3Sdjwup+KBdQJHP0IJK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MT-20-003 - Budova RZF -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3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4"/>
      <c r="J3" s="133"/>
      <c r="K3" s="133"/>
      <c r="L3" s="20"/>
      <c r="AT3" s="17" t="s">
        <v>83</v>
      </c>
    </row>
    <row r="4" s="1" customFormat="1" ht="24.96" customHeight="1">
      <c r="B4" s="20"/>
      <c r="D4" s="135" t="s">
        <v>84</v>
      </c>
      <c r="I4" s="131"/>
      <c r="L4" s="20"/>
      <c r="M4" s="136" t="s">
        <v>10</v>
      </c>
      <c r="AT4" s="17" t="s">
        <v>4</v>
      </c>
    </row>
    <row r="5" s="1" customFormat="1" ht="6.96" customHeight="1">
      <c r="B5" s="20"/>
      <c r="I5" s="131"/>
      <c r="L5" s="20"/>
    </row>
    <row r="6" s="2" customFormat="1" ht="12" customHeight="1">
      <c r="A6" s="38"/>
      <c r="B6" s="44"/>
      <c r="C6" s="38"/>
      <c r="D6" s="137" t="s">
        <v>16</v>
      </c>
      <c r="E6" s="38"/>
      <c r="F6" s="38"/>
      <c r="G6" s="38"/>
      <c r="H6" s="38"/>
      <c r="I6" s="1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9" t="s">
        <v>17</v>
      </c>
      <c r="F7" s="38"/>
      <c r="G7" s="38"/>
      <c r="H7" s="38"/>
      <c r="I7" s="1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1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7" t="s">
        <v>18</v>
      </c>
      <c r="E9" s="38"/>
      <c r="F9" s="140" t="s">
        <v>1</v>
      </c>
      <c r="G9" s="38"/>
      <c r="H9" s="38"/>
      <c r="I9" s="141" t="s">
        <v>19</v>
      </c>
      <c r="J9" s="140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7" t="s">
        <v>20</v>
      </c>
      <c r="E10" s="38"/>
      <c r="F10" s="140" t="s">
        <v>21</v>
      </c>
      <c r="G10" s="38"/>
      <c r="H10" s="38"/>
      <c r="I10" s="141" t="s">
        <v>22</v>
      </c>
      <c r="J10" s="142" t="str">
        <f>'Rekapitulace stavby'!AN8</f>
        <v>24. 3. 2020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1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7" t="s">
        <v>24</v>
      </c>
      <c r="E12" s="38"/>
      <c r="F12" s="38"/>
      <c r="G12" s="38"/>
      <c r="H12" s="38"/>
      <c r="I12" s="141" t="s">
        <v>25</v>
      </c>
      <c r="J12" s="140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40" t="s">
        <v>26</v>
      </c>
      <c r="F13" s="38"/>
      <c r="G13" s="38"/>
      <c r="H13" s="38"/>
      <c r="I13" s="141" t="s">
        <v>27</v>
      </c>
      <c r="J13" s="140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1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7" t="s">
        <v>28</v>
      </c>
      <c r="E15" s="38"/>
      <c r="F15" s="38"/>
      <c r="G15" s="38"/>
      <c r="H15" s="38"/>
      <c r="I15" s="141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40"/>
      <c r="G16" s="140"/>
      <c r="H16" s="140"/>
      <c r="I16" s="141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1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7" t="s">
        <v>30</v>
      </c>
      <c r="E18" s="38"/>
      <c r="F18" s="38"/>
      <c r="G18" s="38"/>
      <c r="H18" s="38"/>
      <c r="I18" s="141" t="s">
        <v>25</v>
      </c>
      <c r="J18" s="140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40" t="s">
        <v>31</v>
      </c>
      <c r="F19" s="38"/>
      <c r="G19" s="38"/>
      <c r="H19" s="38"/>
      <c r="I19" s="141" t="s">
        <v>27</v>
      </c>
      <c r="J19" s="140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1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7" t="s">
        <v>33</v>
      </c>
      <c r="E21" s="38"/>
      <c r="F21" s="38"/>
      <c r="G21" s="38"/>
      <c r="H21" s="38"/>
      <c r="I21" s="141" t="s">
        <v>25</v>
      </c>
      <c r="J21" s="140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40" t="s">
        <v>34</v>
      </c>
      <c r="F22" s="38"/>
      <c r="G22" s="38"/>
      <c r="H22" s="38"/>
      <c r="I22" s="141" t="s">
        <v>27</v>
      </c>
      <c r="J22" s="140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1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7" t="s">
        <v>35</v>
      </c>
      <c r="E24" s="38"/>
      <c r="F24" s="38"/>
      <c r="G24" s="38"/>
      <c r="H24" s="38"/>
      <c r="I24" s="1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3"/>
      <c r="B25" s="144"/>
      <c r="C25" s="143"/>
      <c r="D25" s="143"/>
      <c r="E25" s="145" t="s">
        <v>1</v>
      </c>
      <c r="F25" s="145"/>
      <c r="G25" s="145"/>
      <c r="H25" s="145"/>
      <c r="I25" s="146"/>
      <c r="J25" s="143"/>
      <c r="K25" s="143"/>
      <c r="L25" s="147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1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8"/>
      <c r="E27" s="148"/>
      <c r="F27" s="148"/>
      <c r="G27" s="148"/>
      <c r="H27" s="148"/>
      <c r="I27" s="149"/>
      <c r="J27" s="148"/>
      <c r="K27" s="14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50" t="s">
        <v>36</v>
      </c>
      <c r="E28" s="38"/>
      <c r="F28" s="38"/>
      <c r="G28" s="38"/>
      <c r="H28" s="38"/>
      <c r="I28" s="138"/>
      <c r="J28" s="151">
        <f>ROUND(J115,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8"/>
      <c r="E29" s="148"/>
      <c r="F29" s="148"/>
      <c r="G29" s="148"/>
      <c r="H29" s="148"/>
      <c r="I29" s="149"/>
      <c r="J29" s="148"/>
      <c r="K29" s="14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52" t="s">
        <v>38</v>
      </c>
      <c r="G30" s="38"/>
      <c r="H30" s="38"/>
      <c r="I30" s="153" t="s">
        <v>37</v>
      </c>
      <c r="J30" s="152" t="s">
        <v>39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54" t="s">
        <v>40</v>
      </c>
      <c r="E31" s="137" t="s">
        <v>41</v>
      </c>
      <c r="F31" s="155">
        <f>ROUND((SUM(BE115:BE151)),  2)</f>
        <v>0</v>
      </c>
      <c r="G31" s="38"/>
      <c r="H31" s="38"/>
      <c r="I31" s="156">
        <v>0.20999999999999999</v>
      </c>
      <c r="J31" s="155">
        <f>ROUND(((SUM(BE115:BE151))*I31),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7" t="s">
        <v>42</v>
      </c>
      <c r="F32" s="155">
        <f>ROUND((SUM(BF115:BF151)),  2)</f>
        <v>0</v>
      </c>
      <c r="G32" s="38"/>
      <c r="H32" s="38"/>
      <c r="I32" s="156">
        <v>0.14999999999999999</v>
      </c>
      <c r="J32" s="155">
        <f>ROUND(((SUM(BF115:BF151))*I32),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7" t="s">
        <v>43</v>
      </c>
      <c r="F33" s="155">
        <f>ROUND((SUM(BG115:BG151)),  2)</f>
        <v>0</v>
      </c>
      <c r="G33" s="38"/>
      <c r="H33" s="38"/>
      <c r="I33" s="156">
        <v>0.20999999999999999</v>
      </c>
      <c r="J33" s="155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7" t="s">
        <v>44</v>
      </c>
      <c r="F34" s="155">
        <f>ROUND((SUM(BH115:BH151)),  2)</f>
        <v>0</v>
      </c>
      <c r="G34" s="38"/>
      <c r="H34" s="38"/>
      <c r="I34" s="156">
        <v>0.14999999999999999</v>
      </c>
      <c r="J34" s="155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7" t="s">
        <v>45</v>
      </c>
      <c r="F35" s="155">
        <f>ROUND((SUM(BI115:BI151)),  2)</f>
        <v>0</v>
      </c>
      <c r="G35" s="38"/>
      <c r="H35" s="38"/>
      <c r="I35" s="156">
        <v>0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1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7"/>
      <c r="D37" s="158" t="s">
        <v>46</v>
      </c>
      <c r="E37" s="159"/>
      <c r="F37" s="159"/>
      <c r="G37" s="160" t="s">
        <v>47</v>
      </c>
      <c r="H37" s="161" t="s">
        <v>48</v>
      </c>
      <c r="I37" s="162"/>
      <c r="J37" s="163">
        <f>SUM(J28:J35)</f>
        <v>0</v>
      </c>
      <c r="K37" s="164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1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I39" s="131"/>
      <c r="L39" s="20"/>
    </row>
    <row r="40" s="1" customFormat="1" ht="14.4" customHeight="1">
      <c r="B40" s="20"/>
      <c r="I40" s="131"/>
      <c r="L40" s="20"/>
    </row>
    <row r="41" s="1" customFormat="1" ht="14.4" customHeight="1">
      <c r="B41" s="20"/>
      <c r="I41" s="131"/>
      <c r="L41" s="20"/>
    </row>
    <row r="42" s="1" customFormat="1" ht="14.4" customHeight="1">
      <c r="B42" s="20"/>
      <c r="I42" s="131"/>
      <c r="L42" s="20"/>
    </row>
    <row r="43" s="1" customFormat="1" ht="14.4" customHeight="1">
      <c r="B43" s="20"/>
      <c r="I43" s="131"/>
      <c r="L43" s="20"/>
    </row>
    <row r="44" s="1" customFormat="1" ht="14.4" customHeight="1">
      <c r="B44" s="20"/>
      <c r="I44" s="131"/>
      <c r="L44" s="20"/>
    </row>
    <row r="45" s="1" customFormat="1" ht="14.4" customHeight="1">
      <c r="B45" s="20"/>
      <c r="I45" s="131"/>
      <c r="L45" s="20"/>
    </row>
    <row r="46" s="1" customFormat="1" ht="14.4" customHeight="1">
      <c r="B46" s="20"/>
      <c r="I46" s="131"/>
      <c r="L46" s="20"/>
    </row>
    <row r="47" s="1" customFormat="1" ht="14.4" customHeight="1">
      <c r="B47" s="20"/>
      <c r="I47" s="131"/>
      <c r="L47" s="20"/>
    </row>
    <row r="48" s="1" customFormat="1" ht="14.4" customHeight="1">
      <c r="B48" s="20"/>
      <c r="I48" s="131"/>
      <c r="L48" s="20"/>
    </row>
    <row r="49" s="1" customFormat="1" ht="14.4" customHeight="1">
      <c r="B49" s="20"/>
      <c r="I49" s="131"/>
      <c r="L49" s="20"/>
    </row>
    <row r="50" s="2" customFormat="1" ht="14.4" customHeight="1">
      <c r="B50" s="63"/>
      <c r="D50" s="165" t="s">
        <v>49</v>
      </c>
      <c r="E50" s="166"/>
      <c r="F50" s="166"/>
      <c r="G50" s="165" t="s">
        <v>50</v>
      </c>
      <c r="H50" s="166"/>
      <c r="I50" s="167"/>
      <c r="J50" s="166"/>
      <c r="K50" s="166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8" t="s">
        <v>51</v>
      </c>
      <c r="E61" s="169"/>
      <c r="F61" s="170" t="s">
        <v>52</v>
      </c>
      <c r="G61" s="168" t="s">
        <v>51</v>
      </c>
      <c r="H61" s="169"/>
      <c r="I61" s="171"/>
      <c r="J61" s="172" t="s">
        <v>52</v>
      </c>
      <c r="K61" s="169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53</v>
      </c>
      <c r="E65" s="173"/>
      <c r="F65" s="173"/>
      <c r="G65" s="165" t="s">
        <v>54</v>
      </c>
      <c r="H65" s="173"/>
      <c r="I65" s="174"/>
      <c r="J65" s="173"/>
      <c r="K65" s="17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8" t="s">
        <v>51</v>
      </c>
      <c r="E76" s="169"/>
      <c r="F76" s="170" t="s">
        <v>52</v>
      </c>
      <c r="G76" s="168" t="s">
        <v>51</v>
      </c>
      <c r="H76" s="169"/>
      <c r="I76" s="171"/>
      <c r="J76" s="172" t="s">
        <v>52</v>
      </c>
      <c r="K76" s="169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5"/>
      <c r="C77" s="176"/>
      <c r="D77" s="176"/>
      <c r="E77" s="176"/>
      <c r="F77" s="176"/>
      <c r="G77" s="176"/>
      <c r="H77" s="176"/>
      <c r="I77" s="177"/>
      <c r="J77" s="176"/>
      <c r="K77" s="176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78"/>
      <c r="C81" s="179"/>
      <c r="D81" s="179"/>
      <c r="E81" s="179"/>
      <c r="F81" s="179"/>
      <c r="G81" s="179"/>
      <c r="H81" s="179"/>
      <c r="I81" s="180"/>
      <c r="J81" s="179"/>
      <c r="K81" s="17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138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38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38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76" t="str">
        <f>E7</f>
        <v>Budova RZF - Oprava podlahy</v>
      </c>
      <c r="F85" s="40"/>
      <c r="G85" s="40"/>
      <c r="H85" s="40"/>
      <c r="I85" s="138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138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2" customHeight="1">
      <c r="A87" s="38"/>
      <c r="B87" s="39"/>
      <c r="C87" s="32" t="s">
        <v>20</v>
      </c>
      <c r="D87" s="40"/>
      <c r="E87" s="40"/>
      <c r="F87" s="27" t="str">
        <f>F10</f>
        <v>Olomouc</v>
      </c>
      <c r="G87" s="40"/>
      <c r="H87" s="40"/>
      <c r="I87" s="141" t="s">
        <v>22</v>
      </c>
      <c r="J87" s="79" t="str">
        <f>IF(J10="","",J10)</f>
        <v>24. 3. 2020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38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Fakultní nemocnice Olomouc</v>
      </c>
      <c r="G89" s="40"/>
      <c r="H89" s="40"/>
      <c r="I89" s="141" t="s">
        <v>30</v>
      </c>
      <c r="J89" s="36" t="str">
        <f>E19</f>
        <v xml:space="preserve">dle zadání 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141" t="s">
        <v>33</v>
      </c>
      <c r="J90" s="36" t="str">
        <f>E22</f>
        <v>Tomáš Slíva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138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29.28" customHeight="1">
      <c r="A92" s="38"/>
      <c r="B92" s="39"/>
      <c r="C92" s="181" t="s">
        <v>86</v>
      </c>
      <c r="D92" s="182"/>
      <c r="E92" s="182"/>
      <c r="F92" s="182"/>
      <c r="G92" s="182"/>
      <c r="H92" s="182"/>
      <c r="I92" s="183"/>
      <c r="J92" s="184" t="s">
        <v>87</v>
      </c>
      <c r="K92" s="182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38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2.8" customHeight="1">
      <c r="A94" s="38"/>
      <c r="B94" s="39"/>
      <c r="C94" s="185" t="s">
        <v>88</v>
      </c>
      <c r="D94" s="40"/>
      <c r="E94" s="40"/>
      <c r="F94" s="40"/>
      <c r="G94" s="40"/>
      <c r="H94" s="40"/>
      <c r="I94" s="138"/>
      <c r="J94" s="110">
        <f>J115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89</v>
      </c>
    </row>
    <row r="95" hidden="1" s="9" customFormat="1" ht="24.96" customHeight="1">
      <c r="A95" s="9"/>
      <c r="B95" s="186"/>
      <c r="C95" s="187"/>
      <c r="D95" s="188" t="s">
        <v>90</v>
      </c>
      <c r="E95" s="189"/>
      <c r="F95" s="189"/>
      <c r="G95" s="189"/>
      <c r="H95" s="189"/>
      <c r="I95" s="190"/>
      <c r="J95" s="191">
        <f>J116</f>
        <v>0</v>
      </c>
      <c r="K95" s="187"/>
      <c r="L95" s="19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93"/>
      <c r="C96" s="194"/>
      <c r="D96" s="195" t="s">
        <v>91</v>
      </c>
      <c r="E96" s="196"/>
      <c r="F96" s="196"/>
      <c r="G96" s="196"/>
      <c r="H96" s="196"/>
      <c r="I96" s="197"/>
      <c r="J96" s="198">
        <f>J117</f>
        <v>0</v>
      </c>
      <c r="K96" s="194"/>
      <c r="L96" s="19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93"/>
      <c r="C97" s="194"/>
      <c r="D97" s="195" t="s">
        <v>92</v>
      </c>
      <c r="E97" s="196"/>
      <c r="F97" s="196"/>
      <c r="G97" s="196"/>
      <c r="H97" s="196"/>
      <c r="I97" s="197"/>
      <c r="J97" s="198">
        <f>J146</f>
        <v>0</v>
      </c>
      <c r="K97" s="194"/>
      <c r="L97" s="19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2" customFormat="1" ht="21.84" customHeight="1">
      <c r="A98" s="38"/>
      <c r="B98" s="39"/>
      <c r="C98" s="40"/>
      <c r="D98" s="40"/>
      <c r="E98" s="40"/>
      <c r="F98" s="40"/>
      <c r="G98" s="40"/>
      <c r="H98" s="40"/>
      <c r="I98" s="138"/>
      <c r="J98" s="40"/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hidden="1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177"/>
      <c r="J99" s="67"/>
      <c r="K99" s="67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hidden="1"/>
    <row r="101" hidden="1"/>
    <row r="102" hidden="1"/>
    <row r="103" s="2" customFormat="1" ht="6.96" customHeight="1">
      <c r="A103" s="38"/>
      <c r="B103" s="68"/>
      <c r="C103" s="69"/>
      <c r="D103" s="69"/>
      <c r="E103" s="69"/>
      <c r="F103" s="69"/>
      <c r="G103" s="69"/>
      <c r="H103" s="69"/>
      <c r="I103" s="180"/>
      <c r="J103" s="69"/>
      <c r="K103" s="69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24.96" customHeight="1">
      <c r="A104" s="38"/>
      <c r="B104" s="39"/>
      <c r="C104" s="23" t="s">
        <v>93</v>
      </c>
      <c r="D104" s="40"/>
      <c r="E104" s="40"/>
      <c r="F104" s="40"/>
      <c r="G104" s="40"/>
      <c r="H104" s="40"/>
      <c r="I104" s="138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138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2" customHeight="1">
      <c r="A106" s="38"/>
      <c r="B106" s="39"/>
      <c r="C106" s="32" t="s">
        <v>16</v>
      </c>
      <c r="D106" s="40"/>
      <c r="E106" s="40"/>
      <c r="F106" s="40"/>
      <c r="G106" s="40"/>
      <c r="H106" s="40"/>
      <c r="I106" s="138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6.5" customHeight="1">
      <c r="A107" s="38"/>
      <c r="B107" s="39"/>
      <c r="C107" s="40"/>
      <c r="D107" s="40"/>
      <c r="E107" s="76" t="str">
        <f>E7</f>
        <v>Budova RZF - Oprava podlahy</v>
      </c>
      <c r="F107" s="40"/>
      <c r="G107" s="40"/>
      <c r="H107" s="40"/>
      <c r="I107" s="138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138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20</v>
      </c>
      <c r="D109" s="40"/>
      <c r="E109" s="40"/>
      <c r="F109" s="27" t="str">
        <f>F10</f>
        <v>Olomouc</v>
      </c>
      <c r="G109" s="40"/>
      <c r="H109" s="40"/>
      <c r="I109" s="141" t="s">
        <v>22</v>
      </c>
      <c r="J109" s="79" t="str">
        <f>IF(J10="","",J10)</f>
        <v>24. 3. 2020</v>
      </c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138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5.15" customHeight="1">
      <c r="A111" s="38"/>
      <c r="B111" s="39"/>
      <c r="C111" s="32" t="s">
        <v>24</v>
      </c>
      <c r="D111" s="40"/>
      <c r="E111" s="40"/>
      <c r="F111" s="27" t="str">
        <f>E13</f>
        <v>Fakultní nemocnice Olomouc</v>
      </c>
      <c r="G111" s="40"/>
      <c r="H111" s="40"/>
      <c r="I111" s="141" t="s">
        <v>30</v>
      </c>
      <c r="J111" s="36" t="str">
        <f>E19</f>
        <v xml:space="preserve">dle zadání </v>
      </c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5.15" customHeight="1">
      <c r="A112" s="38"/>
      <c r="B112" s="39"/>
      <c r="C112" s="32" t="s">
        <v>28</v>
      </c>
      <c r="D112" s="40"/>
      <c r="E112" s="40"/>
      <c r="F112" s="27" t="str">
        <f>IF(E16="","",E16)</f>
        <v>Vyplň údaj</v>
      </c>
      <c r="G112" s="40"/>
      <c r="H112" s="40"/>
      <c r="I112" s="141" t="s">
        <v>33</v>
      </c>
      <c r="J112" s="36" t="str">
        <f>E22</f>
        <v>Tomáš Slíva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0.32" customHeight="1">
      <c r="A113" s="38"/>
      <c r="B113" s="39"/>
      <c r="C113" s="40"/>
      <c r="D113" s="40"/>
      <c r="E113" s="40"/>
      <c r="F113" s="40"/>
      <c r="G113" s="40"/>
      <c r="H113" s="40"/>
      <c r="I113" s="138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1" customFormat="1" ht="29.28" customHeight="1">
      <c r="A114" s="200"/>
      <c r="B114" s="201"/>
      <c r="C114" s="202" t="s">
        <v>94</v>
      </c>
      <c r="D114" s="203" t="s">
        <v>61</v>
      </c>
      <c r="E114" s="203" t="s">
        <v>57</v>
      </c>
      <c r="F114" s="203" t="s">
        <v>58</v>
      </c>
      <c r="G114" s="203" t="s">
        <v>95</v>
      </c>
      <c r="H114" s="203" t="s">
        <v>96</v>
      </c>
      <c r="I114" s="204" t="s">
        <v>97</v>
      </c>
      <c r="J114" s="205" t="s">
        <v>87</v>
      </c>
      <c r="K114" s="206" t="s">
        <v>98</v>
      </c>
      <c r="L114" s="207"/>
      <c r="M114" s="100" t="s">
        <v>1</v>
      </c>
      <c r="N114" s="101" t="s">
        <v>40</v>
      </c>
      <c r="O114" s="101" t="s">
        <v>99</v>
      </c>
      <c r="P114" s="101" t="s">
        <v>100</v>
      </c>
      <c r="Q114" s="101" t="s">
        <v>101</v>
      </c>
      <c r="R114" s="101" t="s">
        <v>102</v>
      </c>
      <c r="S114" s="101" t="s">
        <v>103</v>
      </c>
      <c r="T114" s="102" t="s">
        <v>104</v>
      </c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</row>
    <row r="115" s="2" customFormat="1" ht="22.8" customHeight="1">
      <c r="A115" s="38"/>
      <c r="B115" s="39"/>
      <c r="C115" s="107" t="s">
        <v>105</v>
      </c>
      <c r="D115" s="40"/>
      <c r="E115" s="40"/>
      <c r="F115" s="40"/>
      <c r="G115" s="40"/>
      <c r="H115" s="40"/>
      <c r="I115" s="138"/>
      <c r="J115" s="208">
        <f>BK115</f>
        <v>0</v>
      </c>
      <c r="K115" s="40"/>
      <c r="L115" s="44"/>
      <c r="M115" s="103"/>
      <c r="N115" s="209"/>
      <c r="O115" s="104"/>
      <c r="P115" s="210">
        <f>P116</f>
        <v>0</v>
      </c>
      <c r="Q115" s="104"/>
      <c r="R115" s="210">
        <f>R116</f>
        <v>5.2216159999999991</v>
      </c>
      <c r="S115" s="104"/>
      <c r="T115" s="211">
        <f>T116</f>
        <v>0.41133999999999993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75</v>
      </c>
      <c r="AU115" s="17" t="s">
        <v>89</v>
      </c>
      <c r="BK115" s="212">
        <f>BK116</f>
        <v>0</v>
      </c>
    </row>
    <row r="116" s="12" customFormat="1" ht="25.92" customHeight="1">
      <c r="A116" s="12"/>
      <c r="B116" s="213"/>
      <c r="C116" s="214"/>
      <c r="D116" s="215" t="s">
        <v>75</v>
      </c>
      <c r="E116" s="216" t="s">
        <v>106</v>
      </c>
      <c r="F116" s="216" t="s">
        <v>107</v>
      </c>
      <c r="G116" s="214"/>
      <c r="H116" s="214"/>
      <c r="I116" s="217"/>
      <c r="J116" s="218">
        <f>BK116</f>
        <v>0</v>
      </c>
      <c r="K116" s="214"/>
      <c r="L116" s="219"/>
      <c r="M116" s="220"/>
      <c r="N116" s="221"/>
      <c r="O116" s="221"/>
      <c r="P116" s="222">
        <f>P117+P146</f>
        <v>0</v>
      </c>
      <c r="Q116" s="221"/>
      <c r="R116" s="222">
        <f>R117+R146</f>
        <v>5.2216159999999991</v>
      </c>
      <c r="S116" s="221"/>
      <c r="T116" s="223">
        <f>T117+T146</f>
        <v>0.41133999999999993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24" t="s">
        <v>83</v>
      </c>
      <c r="AT116" s="225" t="s">
        <v>75</v>
      </c>
      <c r="AU116" s="225" t="s">
        <v>76</v>
      </c>
      <c r="AY116" s="224" t="s">
        <v>108</v>
      </c>
      <c r="BK116" s="226">
        <f>BK117+BK146</f>
        <v>0</v>
      </c>
    </row>
    <row r="117" s="12" customFormat="1" ht="22.8" customHeight="1">
      <c r="A117" s="12"/>
      <c r="B117" s="213"/>
      <c r="C117" s="214"/>
      <c r="D117" s="215" t="s">
        <v>75</v>
      </c>
      <c r="E117" s="227" t="s">
        <v>109</v>
      </c>
      <c r="F117" s="227" t="s">
        <v>110</v>
      </c>
      <c r="G117" s="214"/>
      <c r="H117" s="214"/>
      <c r="I117" s="217"/>
      <c r="J117" s="228">
        <f>BK117</f>
        <v>0</v>
      </c>
      <c r="K117" s="214"/>
      <c r="L117" s="219"/>
      <c r="M117" s="220"/>
      <c r="N117" s="221"/>
      <c r="O117" s="221"/>
      <c r="P117" s="222">
        <f>SUM(P118:P145)</f>
        <v>0</v>
      </c>
      <c r="Q117" s="221"/>
      <c r="R117" s="222">
        <f>SUM(R118:R145)</f>
        <v>5.2216159999999991</v>
      </c>
      <c r="S117" s="221"/>
      <c r="T117" s="223">
        <f>SUM(T118:T145)</f>
        <v>0.41133999999999993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24" t="s">
        <v>83</v>
      </c>
      <c r="AT117" s="225" t="s">
        <v>75</v>
      </c>
      <c r="AU117" s="225" t="s">
        <v>81</v>
      </c>
      <c r="AY117" s="224" t="s">
        <v>108</v>
      </c>
      <c r="BK117" s="226">
        <f>SUM(BK118:BK145)</f>
        <v>0</v>
      </c>
    </row>
    <row r="118" s="2" customFormat="1" ht="16.5" customHeight="1">
      <c r="A118" s="38"/>
      <c r="B118" s="39"/>
      <c r="C118" s="229" t="s">
        <v>81</v>
      </c>
      <c r="D118" s="229" t="s">
        <v>111</v>
      </c>
      <c r="E118" s="230" t="s">
        <v>112</v>
      </c>
      <c r="F118" s="231" t="s">
        <v>113</v>
      </c>
      <c r="G118" s="232" t="s">
        <v>114</v>
      </c>
      <c r="H118" s="233">
        <v>135.19999999999999</v>
      </c>
      <c r="I118" s="234"/>
      <c r="J118" s="235">
        <f>ROUND(I118*H118,2)</f>
        <v>0</v>
      </c>
      <c r="K118" s="236"/>
      <c r="L118" s="44"/>
      <c r="M118" s="237" t="s">
        <v>1</v>
      </c>
      <c r="N118" s="238" t="s">
        <v>41</v>
      </c>
      <c r="O118" s="91"/>
      <c r="P118" s="239">
        <f>O118*H118</f>
        <v>0</v>
      </c>
      <c r="Q118" s="239">
        <v>0.024</v>
      </c>
      <c r="R118" s="239">
        <f>Q118*H118</f>
        <v>3.2447999999999997</v>
      </c>
      <c r="S118" s="239">
        <v>0.0011999999999999999</v>
      </c>
      <c r="T118" s="240">
        <f>S118*H118</f>
        <v>0.16223999999999997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41" t="s">
        <v>115</v>
      </c>
      <c r="AT118" s="241" t="s">
        <v>111</v>
      </c>
      <c r="AU118" s="241" t="s">
        <v>83</v>
      </c>
      <c r="AY118" s="17" t="s">
        <v>108</v>
      </c>
      <c r="BE118" s="242">
        <f>IF(N118="základní",J118,0)</f>
        <v>0</v>
      </c>
      <c r="BF118" s="242">
        <f>IF(N118="snížená",J118,0)</f>
        <v>0</v>
      </c>
      <c r="BG118" s="242">
        <f>IF(N118="zákl. přenesená",J118,0)</f>
        <v>0</v>
      </c>
      <c r="BH118" s="242">
        <f>IF(N118="sníž. přenesená",J118,0)</f>
        <v>0</v>
      </c>
      <c r="BI118" s="242">
        <f>IF(N118="nulová",J118,0)</f>
        <v>0</v>
      </c>
      <c r="BJ118" s="17" t="s">
        <v>81</v>
      </c>
      <c r="BK118" s="242">
        <f>ROUND(I118*H118,2)</f>
        <v>0</v>
      </c>
      <c r="BL118" s="17" t="s">
        <v>115</v>
      </c>
      <c r="BM118" s="241" t="s">
        <v>116</v>
      </c>
    </row>
    <row r="119" s="2" customFormat="1">
      <c r="A119" s="38"/>
      <c r="B119" s="39"/>
      <c r="C119" s="40"/>
      <c r="D119" s="243" t="s">
        <v>117</v>
      </c>
      <c r="E119" s="40"/>
      <c r="F119" s="244" t="s">
        <v>118</v>
      </c>
      <c r="G119" s="40"/>
      <c r="H119" s="40"/>
      <c r="I119" s="138"/>
      <c r="J119" s="40"/>
      <c r="K119" s="40"/>
      <c r="L119" s="44"/>
      <c r="M119" s="245"/>
      <c r="N119" s="246"/>
      <c r="O119" s="91"/>
      <c r="P119" s="91"/>
      <c r="Q119" s="91"/>
      <c r="R119" s="91"/>
      <c r="S119" s="91"/>
      <c r="T119" s="92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117</v>
      </c>
      <c r="AU119" s="17" t="s">
        <v>83</v>
      </c>
    </row>
    <row r="120" s="2" customFormat="1" ht="16.5" customHeight="1">
      <c r="A120" s="38"/>
      <c r="B120" s="39"/>
      <c r="C120" s="229" t="s">
        <v>83</v>
      </c>
      <c r="D120" s="229" t="s">
        <v>111</v>
      </c>
      <c r="E120" s="230" t="s">
        <v>119</v>
      </c>
      <c r="F120" s="231" t="s">
        <v>120</v>
      </c>
      <c r="G120" s="232" t="s">
        <v>114</v>
      </c>
      <c r="H120" s="233">
        <v>135.19999999999999</v>
      </c>
      <c r="I120" s="234"/>
      <c r="J120" s="235">
        <f>ROUND(I120*H120,2)</f>
        <v>0</v>
      </c>
      <c r="K120" s="236"/>
      <c r="L120" s="44"/>
      <c r="M120" s="237" t="s">
        <v>1</v>
      </c>
      <c r="N120" s="238" t="s">
        <v>41</v>
      </c>
      <c r="O120" s="91"/>
      <c r="P120" s="239">
        <f>O120*H120</f>
        <v>0</v>
      </c>
      <c r="Q120" s="239">
        <v>0</v>
      </c>
      <c r="R120" s="239">
        <f>Q120*H120</f>
        <v>0</v>
      </c>
      <c r="S120" s="239">
        <v>0.0015</v>
      </c>
      <c r="T120" s="240">
        <f>S120*H120</f>
        <v>0.20279999999999998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41" t="s">
        <v>115</v>
      </c>
      <c r="AT120" s="241" t="s">
        <v>111</v>
      </c>
      <c r="AU120" s="241" t="s">
        <v>83</v>
      </c>
      <c r="AY120" s="17" t="s">
        <v>108</v>
      </c>
      <c r="BE120" s="242">
        <f>IF(N120="základní",J120,0)</f>
        <v>0</v>
      </c>
      <c r="BF120" s="242">
        <f>IF(N120="snížená",J120,0)</f>
        <v>0</v>
      </c>
      <c r="BG120" s="242">
        <f>IF(N120="zákl. přenesená",J120,0)</f>
        <v>0</v>
      </c>
      <c r="BH120" s="242">
        <f>IF(N120="sníž. přenesená",J120,0)</f>
        <v>0</v>
      </c>
      <c r="BI120" s="242">
        <f>IF(N120="nulová",J120,0)</f>
        <v>0</v>
      </c>
      <c r="BJ120" s="17" t="s">
        <v>81</v>
      </c>
      <c r="BK120" s="242">
        <f>ROUND(I120*H120,2)</f>
        <v>0</v>
      </c>
      <c r="BL120" s="17" t="s">
        <v>115</v>
      </c>
      <c r="BM120" s="241" t="s">
        <v>121</v>
      </c>
    </row>
    <row r="121" s="2" customFormat="1">
      <c r="A121" s="38"/>
      <c r="B121" s="39"/>
      <c r="C121" s="40"/>
      <c r="D121" s="243" t="s">
        <v>117</v>
      </c>
      <c r="E121" s="40"/>
      <c r="F121" s="244" t="s">
        <v>122</v>
      </c>
      <c r="G121" s="40"/>
      <c r="H121" s="40"/>
      <c r="I121" s="138"/>
      <c r="J121" s="40"/>
      <c r="K121" s="40"/>
      <c r="L121" s="44"/>
      <c r="M121" s="245"/>
      <c r="N121" s="246"/>
      <c r="O121" s="91"/>
      <c r="P121" s="91"/>
      <c r="Q121" s="91"/>
      <c r="R121" s="91"/>
      <c r="S121" s="91"/>
      <c r="T121" s="92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117</v>
      </c>
      <c r="AU121" s="17" t="s">
        <v>83</v>
      </c>
    </row>
    <row r="122" s="13" customFormat="1">
      <c r="A122" s="13"/>
      <c r="B122" s="247"/>
      <c r="C122" s="248"/>
      <c r="D122" s="243" t="s">
        <v>123</v>
      </c>
      <c r="E122" s="249" t="s">
        <v>1</v>
      </c>
      <c r="F122" s="250" t="s">
        <v>124</v>
      </c>
      <c r="G122" s="248"/>
      <c r="H122" s="249" t="s">
        <v>1</v>
      </c>
      <c r="I122" s="251"/>
      <c r="J122" s="248"/>
      <c r="K122" s="248"/>
      <c r="L122" s="252"/>
      <c r="M122" s="253"/>
      <c r="N122" s="254"/>
      <c r="O122" s="254"/>
      <c r="P122" s="254"/>
      <c r="Q122" s="254"/>
      <c r="R122" s="254"/>
      <c r="S122" s="254"/>
      <c r="T122" s="25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6" t="s">
        <v>123</v>
      </c>
      <c r="AU122" s="256" t="s">
        <v>83</v>
      </c>
      <c r="AV122" s="13" t="s">
        <v>81</v>
      </c>
      <c r="AW122" s="13" t="s">
        <v>32</v>
      </c>
      <c r="AX122" s="13" t="s">
        <v>76</v>
      </c>
      <c r="AY122" s="256" t="s">
        <v>108</v>
      </c>
    </row>
    <row r="123" s="13" customFormat="1">
      <c r="A123" s="13"/>
      <c r="B123" s="247"/>
      <c r="C123" s="248"/>
      <c r="D123" s="243" t="s">
        <v>123</v>
      </c>
      <c r="E123" s="249" t="s">
        <v>1</v>
      </c>
      <c r="F123" s="250" t="s">
        <v>125</v>
      </c>
      <c r="G123" s="248"/>
      <c r="H123" s="249" t="s">
        <v>1</v>
      </c>
      <c r="I123" s="251"/>
      <c r="J123" s="248"/>
      <c r="K123" s="248"/>
      <c r="L123" s="252"/>
      <c r="M123" s="253"/>
      <c r="N123" s="254"/>
      <c r="O123" s="254"/>
      <c r="P123" s="254"/>
      <c r="Q123" s="254"/>
      <c r="R123" s="254"/>
      <c r="S123" s="254"/>
      <c r="T123" s="25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6" t="s">
        <v>123</v>
      </c>
      <c r="AU123" s="256" t="s">
        <v>83</v>
      </c>
      <c r="AV123" s="13" t="s">
        <v>81</v>
      </c>
      <c r="AW123" s="13" t="s">
        <v>32</v>
      </c>
      <c r="AX123" s="13" t="s">
        <v>76</v>
      </c>
      <c r="AY123" s="256" t="s">
        <v>108</v>
      </c>
    </row>
    <row r="124" s="14" customFormat="1">
      <c r="A124" s="14"/>
      <c r="B124" s="257"/>
      <c r="C124" s="258"/>
      <c r="D124" s="243" t="s">
        <v>123</v>
      </c>
      <c r="E124" s="259" t="s">
        <v>1</v>
      </c>
      <c r="F124" s="260" t="s">
        <v>126</v>
      </c>
      <c r="G124" s="258"/>
      <c r="H124" s="261">
        <v>135.19999999999999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7" t="s">
        <v>123</v>
      </c>
      <c r="AU124" s="267" t="s">
        <v>83</v>
      </c>
      <c r="AV124" s="14" t="s">
        <v>83</v>
      </c>
      <c r="AW124" s="14" t="s">
        <v>32</v>
      </c>
      <c r="AX124" s="14" t="s">
        <v>76</v>
      </c>
      <c r="AY124" s="267" t="s">
        <v>108</v>
      </c>
    </row>
    <row r="125" s="15" customFormat="1">
      <c r="A125" s="15"/>
      <c r="B125" s="268"/>
      <c r="C125" s="269"/>
      <c r="D125" s="243" t="s">
        <v>123</v>
      </c>
      <c r="E125" s="270" t="s">
        <v>1</v>
      </c>
      <c r="F125" s="271" t="s">
        <v>127</v>
      </c>
      <c r="G125" s="269"/>
      <c r="H125" s="272">
        <v>135.19999999999999</v>
      </c>
      <c r="I125" s="273"/>
      <c r="J125" s="269"/>
      <c r="K125" s="269"/>
      <c r="L125" s="274"/>
      <c r="M125" s="275"/>
      <c r="N125" s="276"/>
      <c r="O125" s="276"/>
      <c r="P125" s="276"/>
      <c r="Q125" s="276"/>
      <c r="R125" s="276"/>
      <c r="S125" s="276"/>
      <c r="T125" s="277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78" t="s">
        <v>123</v>
      </c>
      <c r="AU125" s="278" t="s">
        <v>83</v>
      </c>
      <c r="AV125" s="15" t="s">
        <v>128</v>
      </c>
      <c r="AW125" s="15" t="s">
        <v>32</v>
      </c>
      <c r="AX125" s="15" t="s">
        <v>81</v>
      </c>
      <c r="AY125" s="278" t="s">
        <v>108</v>
      </c>
    </row>
    <row r="126" s="2" customFormat="1" ht="16.5" customHeight="1">
      <c r="A126" s="38"/>
      <c r="B126" s="39"/>
      <c r="C126" s="229" t="s">
        <v>129</v>
      </c>
      <c r="D126" s="229" t="s">
        <v>111</v>
      </c>
      <c r="E126" s="230" t="s">
        <v>130</v>
      </c>
      <c r="F126" s="231" t="s">
        <v>131</v>
      </c>
      <c r="G126" s="232" t="s">
        <v>114</v>
      </c>
      <c r="H126" s="233">
        <v>135.19999999999999</v>
      </c>
      <c r="I126" s="234"/>
      <c r="J126" s="235">
        <f>ROUND(I126*H126,2)</f>
        <v>0</v>
      </c>
      <c r="K126" s="236"/>
      <c r="L126" s="44"/>
      <c r="M126" s="237" t="s">
        <v>1</v>
      </c>
      <c r="N126" s="238" t="s">
        <v>41</v>
      </c>
      <c r="O126" s="91"/>
      <c r="P126" s="239">
        <f>O126*H126</f>
        <v>0</v>
      </c>
      <c r="Q126" s="239">
        <v>0</v>
      </c>
      <c r="R126" s="239">
        <f>Q126*H126</f>
        <v>0</v>
      </c>
      <c r="S126" s="239">
        <v>0</v>
      </c>
      <c r="T126" s="24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1" t="s">
        <v>115</v>
      </c>
      <c r="AT126" s="241" t="s">
        <v>111</v>
      </c>
      <c r="AU126" s="241" t="s">
        <v>83</v>
      </c>
      <c r="AY126" s="17" t="s">
        <v>108</v>
      </c>
      <c r="BE126" s="242">
        <f>IF(N126="základní",J126,0)</f>
        <v>0</v>
      </c>
      <c r="BF126" s="242">
        <f>IF(N126="snížená",J126,0)</f>
        <v>0</v>
      </c>
      <c r="BG126" s="242">
        <f>IF(N126="zákl. přenesená",J126,0)</f>
        <v>0</v>
      </c>
      <c r="BH126" s="242">
        <f>IF(N126="sníž. přenesená",J126,0)</f>
        <v>0</v>
      </c>
      <c r="BI126" s="242">
        <f>IF(N126="nulová",J126,0)</f>
        <v>0</v>
      </c>
      <c r="BJ126" s="17" t="s">
        <v>81</v>
      </c>
      <c r="BK126" s="242">
        <f>ROUND(I126*H126,2)</f>
        <v>0</v>
      </c>
      <c r="BL126" s="17" t="s">
        <v>115</v>
      </c>
      <c r="BM126" s="241" t="s">
        <v>132</v>
      </c>
    </row>
    <row r="127" s="2" customFormat="1" ht="21.75" customHeight="1">
      <c r="A127" s="38"/>
      <c r="B127" s="39"/>
      <c r="C127" s="229" t="s">
        <v>128</v>
      </c>
      <c r="D127" s="229" t="s">
        <v>111</v>
      </c>
      <c r="E127" s="230" t="s">
        <v>133</v>
      </c>
      <c r="F127" s="231" t="s">
        <v>134</v>
      </c>
      <c r="G127" s="232" t="s">
        <v>135</v>
      </c>
      <c r="H127" s="233">
        <v>25</v>
      </c>
      <c r="I127" s="234"/>
      <c r="J127" s="235">
        <f>ROUND(I127*H127,2)</f>
        <v>0</v>
      </c>
      <c r="K127" s="236"/>
      <c r="L127" s="44"/>
      <c r="M127" s="237" t="s">
        <v>1</v>
      </c>
      <c r="N127" s="238" t="s">
        <v>41</v>
      </c>
      <c r="O127" s="91"/>
      <c r="P127" s="239">
        <f>O127*H127</f>
        <v>0</v>
      </c>
      <c r="Q127" s="239">
        <v>0.00089999999999999998</v>
      </c>
      <c r="R127" s="239">
        <f>Q127*H127</f>
        <v>0.022499999999999999</v>
      </c>
      <c r="S127" s="239">
        <v>0.00050000000000000001</v>
      </c>
      <c r="T127" s="240">
        <f>S127*H127</f>
        <v>0.012500000000000001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1" t="s">
        <v>128</v>
      </c>
      <c r="AT127" s="241" t="s">
        <v>111</v>
      </c>
      <c r="AU127" s="241" t="s">
        <v>83</v>
      </c>
      <c r="AY127" s="17" t="s">
        <v>108</v>
      </c>
      <c r="BE127" s="242">
        <f>IF(N127="základní",J127,0)</f>
        <v>0</v>
      </c>
      <c r="BF127" s="242">
        <f>IF(N127="snížená",J127,0)</f>
        <v>0</v>
      </c>
      <c r="BG127" s="242">
        <f>IF(N127="zákl. přenesená",J127,0)</f>
        <v>0</v>
      </c>
      <c r="BH127" s="242">
        <f>IF(N127="sníž. přenesená",J127,0)</f>
        <v>0</v>
      </c>
      <c r="BI127" s="242">
        <f>IF(N127="nulová",J127,0)</f>
        <v>0</v>
      </c>
      <c r="BJ127" s="17" t="s">
        <v>81</v>
      </c>
      <c r="BK127" s="242">
        <f>ROUND(I127*H127,2)</f>
        <v>0</v>
      </c>
      <c r="BL127" s="17" t="s">
        <v>128</v>
      </c>
      <c r="BM127" s="241" t="s">
        <v>136</v>
      </c>
    </row>
    <row r="128" s="2" customFormat="1" ht="16.5" customHeight="1">
      <c r="A128" s="38"/>
      <c r="B128" s="39"/>
      <c r="C128" s="229" t="s">
        <v>137</v>
      </c>
      <c r="D128" s="229" t="s">
        <v>111</v>
      </c>
      <c r="E128" s="230" t="s">
        <v>138</v>
      </c>
      <c r="F128" s="231" t="s">
        <v>139</v>
      </c>
      <c r="G128" s="232" t="s">
        <v>114</v>
      </c>
      <c r="H128" s="233">
        <v>135.19999999999999</v>
      </c>
      <c r="I128" s="234"/>
      <c r="J128" s="235">
        <f>ROUND(I128*H128,2)</f>
        <v>0</v>
      </c>
      <c r="K128" s="236"/>
      <c r="L128" s="44"/>
      <c r="M128" s="237" t="s">
        <v>1</v>
      </c>
      <c r="N128" s="238" t="s">
        <v>41</v>
      </c>
      <c r="O128" s="91"/>
      <c r="P128" s="239">
        <f>O128*H128</f>
        <v>0</v>
      </c>
      <c r="Q128" s="239">
        <v>0.00055000000000000003</v>
      </c>
      <c r="R128" s="239">
        <f>Q128*H128</f>
        <v>0.074359999999999996</v>
      </c>
      <c r="S128" s="239">
        <v>0</v>
      </c>
      <c r="T128" s="24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1" t="s">
        <v>115</v>
      </c>
      <c r="AT128" s="241" t="s">
        <v>111</v>
      </c>
      <c r="AU128" s="241" t="s">
        <v>83</v>
      </c>
      <c r="AY128" s="17" t="s">
        <v>108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17" t="s">
        <v>81</v>
      </c>
      <c r="BK128" s="242">
        <f>ROUND(I128*H128,2)</f>
        <v>0</v>
      </c>
      <c r="BL128" s="17" t="s">
        <v>115</v>
      </c>
      <c r="BM128" s="241" t="s">
        <v>140</v>
      </c>
    </row>
    <row r="129" s="2" customFormat="1" ht="21.75" customHeight="1">
      <c r="A129" s="38"/>
      <c r="B129" s="39"/>
      <c r="C129" s="229" t="s">
        <v>141</v>
      </c>
      <c r="D129" s="229" t="s">
        <v>111</v>
      </c>
      <c r="E129" s="230" t="s">
        <v>142</v>
      </c>
      <c r="F129" s="231" t="s">
        <v>143</v>
      </c>
      <c r="G129" s="232" t="s">
        <v>114</v>
      </c>
      <c r="H129" s="233">
        <v>13.52</v>
      </c>
      <c r="I129" s="234"/>
      <c r="J129" s="235">
        <f>ROUND(I129*H129,2)</f>
        <v>0</v>
      </c>
      <c r="K129" s="236"/>
      <c r="L129" s="44"/>
      <c r="M129" s="237" t="s">
        <v>1</v>
      </c>
      <c r="N129" s="238" t="s">
        <v>41</v>
      </c>
      <c r="O129" s="91"/>
      <c r="P129" s="239">
        <f>O129*H129</f>
        <v>0</v>
      </c>
      <c r="Q129" s="239">
        <v>0.05985</v>
      </c>
      <c r="R129" s="239">
        <f>Q129*H129</f>
        <v>0.809172</v>
      </c>
      <c r="S129" s="239">
        <v>0.0025000000000000001</v>
      </c>
      <c r="T129" s="240">
        <f>S129*H129</f>
        <v>0.033799999999999997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1" t="s">
        <v>128</v>
      </c>
      <c r="AT129" s="241" t="s">
        <v>111</v>
      </c>
      <c r="AU129" s="241" t="s">
        <v>83</v>
      </c>
      <c r="AY129" s="17" t="s">
        <v>108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7" t="s">
        <v>81</v>
      </c>
      <c r="BK129" s="242">
        <f>ROUND(I129*H129,2)</f>
        <v>0</v>
      </c>
      <c r="BL129" s="17" t="s">
        <v>128</v>
      </c>
      <c r="BM129" s="241" t="s">
        <v>144</v>
      </c>
    </row>
    <row r="130" s="13" customFormat="1">
      <c r="A130" s="13"/>
      <c r="B130" s="247"/>
      <c r="C130" s="248"/>
      <c r="D130" s="243" t="s">
        <v>123</v>
      </c>
      <c r="E130" s="249" t="s">
        <v>1</v>
      </c>
      <c r="F130" s="250" t="s">
        <v>145</v>
      </c>
      <c r="G130" s="248"/>
      <c r="H130" s="249" t="s">
        <v>1</v>
      </c>
      <c r="I130" s="251"/>
      <c r="J130" s="248"/>
      <c r="K130" s="248"/>
      <c r="L130" s="252"/>
      <c r="M130" s="253"/>
      <c r="N130" s="254"/>
      <c r="O130" s="254"/>
      <c r="P130" s="254"/>
      <c r="Q130" s="254"/>
      <c r="R130" s="254"/>
      <c r="S130" s="254"/>
      <c r="T130" s="25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6" t="s">
        <v>123</v>
      </c>
      <c r="AU130" s="256" t="s">
        <v>83</v>
      </c>
      <c r="AV130" s="13" t="s">
        <v>81</v>
      </c>
      <c r="AW130" s="13" t="s">
        <v>32</v>
      </c>
      <c r="AX130" s="13" t="s">
        <v>76</v>
      </c>
      <c r="AY130" s="256" t="s">
        <v>108</v>
      </c>
    </row>
    <row r="131" s="13" customFormat="1">
      <c r="A131" s="13"/>
      <c r="B131" s="247"/>
      <c r="C131" s="248"/>
      <c r="D131" s="243" t="s">
        <v>123</v>
      </c>
      <c r="E131" s="249" t="s">
        <v>1</v>
      </c>
      <c r="F131" s="250" t="s">
        <v>124</v>
      </c>
      <c r="G131" s="248"/>
      <c r="H131" s="249" t="s">
        <v>1</v>
      </c>
      <c r="I131" s="251"/>
      <c r="J131" s="248"/>
      <c r="K131" s="248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123</v>
      </c>
      <c r="AU131" s="256" t="s">
        <v>83</v>
      </c>
      <c r="AV131" s="13" t="s">
        <v>81</v>
      </c>
      <c r="AW131" s="13" t="s">
        <v>32</v>
      </c>
      <c r="AX131" s="13" t="s">
        <v>76</v>
      </c>
      <c r="AY131" s="256" t="s">
        <v>108</v>
      </c>
    </row>
    <row r="132" s="13" customFormat="1">
      <c r="A132" s="13"/>
      <c r="B132" s="247"/>
      <c r="C132" s="248"/>
      <c r="D132" s="243" t="s">
        <v>123</v>
      </c>
      <c r="E132" s="249" t="s">
        <v>1</v>
      </c>
      <c r="F132" s="250" t="s">
        <v>125</v>
      </c>
      <c r="G132" s="248"/>
      <c r="H132" s="249" t="s">
        <v>1</v>
      </c>
      <c r="I132" s="251"/>
      <c r="J132" s="248"/>
      <c r="K132" s="248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123</v>
      </c>
      <c r="AU132" s="256" t="s">
        <v>83</v>
      </c>
      <c r="AV132" s="13" t="s">
        <v>81</v>
      </c>
      <c r="AW132" s="13" t="s">
        <v>32</v>
      </c>
      <c r="AX132" s="13" t="s">
        <v>76</v>
      </c>
      <c r="AY132" s="256" t="s">
        <v>108</v>
      </c>
    </row>
    <row r="133" s="14" customFormat="1">
      <c r="A133" s="14"/>
      <c r="B133" s="257"/>
      <c r="C133" s="258"/>
      <c r="D133" s="243" t="s">
        <v>123</v>
      </c>
      <c r="E133" s="259" t="s">
        <v>1</v>
      </c>
      <c r="F133" s="260" t="s">
        <v>146</v>
      </c>
      <c r="G133" s="258"/>
      <c r="H133" s="261">
        <v>13.52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7" t="s">
        <v>123</v>
      </c>
      <c r="AU133" s="267" t="s">
        <v>83</v>
      </c>
      <c r="AV133" s="14" t="s">
        <v>83</v>
      </c>
      <c r="AW133" s="14" t="s">
        <v>32</v>
      </c>
      <c r="AX133" s="14" t="s">
        <v>76</v>
      </c>
      <c r="AY133" s="267" t="s">
        <v>108</v>
      </c>
    </row>
    <row r="134" s="15" customFormat="1">
      <c r="A134" s="15"/>
      <c r="B134" s="268"/>
      <c r="C134" s="269"/>
      <c r="D134" s="243" t="s">
        <v>123</v>
      </c>
      <c r="E134" s="270" t="s">
        <v>1</v>
      </c>
      <c r="F134" s="271" t="s">
        <v>127</v>
      </c>
      <c r="G134" s="269"/>
      <c r="H134" s="272">
        <v>13.52</v>
      </c>
      <c r="I134" s="273"/>
      <c r="J134" s="269"/>
      <c r="K134" s="269"/>
      <c r="L134" s="274"/>
      <c r="M134" s="275"/>
      <c r="N134" s="276"/>
      <c r="O134" s="276"/>
      <c r="P134" s="276"/>
      <c r="Q134" s="276"/>
      <c r="R134" s="276"/>
      <c r="S134" s="276"/>
      <c r="T134" s="27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8" t="s">
        <v>123</v>
      </c>
      <c r="AU134" s="278" t="s">
        <v>83</v>
      </c>
      <c r="AV134" s="15" t="s">
        <v>128</v>
      </c>
      <c r="AW134" s="15" t="s">
        <v>32</v>
      </c>
      <c r="AX134" s="15" t="s">
        <v>81</v>
      </c>
      <c r="AY134" s="278" t="s">
        <v>108</v>
      </c>
    </row>
    <row r="135" s="2" customFormat="1" ht="21.75" customHeight="1">
      <c r="A135" s="38"/>
      <c r="B135" s="39"/>
      <c r="C135" s="229" t="s">
        <v>147</v>
      </c>
      <c r="D135" s="229" t="s">
        <v>111</v>
      </c>
      <c r="E135" s="230" t="s">
        <v>148</v>
      </c>
      <c r="F135" s="231" t="s">
        <v>149</v>
      </c>
      <c r="G135" s="232" t="s">
        <v>114</v>
      </c>
      <c r="H135" s="233">
        <v>270.39999999999998</v>
      </c>
      <c r="I135" s="234"/>
      <c r="J135" s="235">
        <f>ROUND(I135*H135,2)</f>
        <v>0</v>
      </c>
      <c r="K135" s="236"/>
      <c r="L135" s="44"/>
      <c r="M135" s="237" t="s">
        <v>1</v>
      </c>
      <c r="N135" s="238" t="s">
        <v>41</v>
      </c>
      <c r="O135" s="91"/>
      <c r="P135" s="239">
        <f>O135*H135</f>
        <v>0</v>
      </c>
      <c r="Q135" s="239">
        <v>0.0035599999999999998</v>
      </c>
      <c r="R135" s="239">
        <f>Q135*H135</f>
        <v>0.96262399999999981</v>
      </c>
      <c r="S135" s="239">
        <v>0</v>
      </c>
      <c r="T135" s="24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1" t="s">
        <v>128</v>
      </c>
      <c r="AT135" s="241" t="s">
        <v>111</v>
      </c>
      <c r="AU135" s="241" t="s">
        <v>83</v>
      </c>
      <c r="AY135" s="17" t="s">
        <v>108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17" t="s">
        <v>81</v>
      </c>
      <c r="BK135" s="242">
        <f>ROUND(I135*H135,2)</f>
        <v>0</v>
      </c>
      <c r="BL135" s="17" t="s">
        <v>128</v>
      </c>
      <c r="BM135" s="241" t="s">
        <v>150</v>
      </c>
    </row>
    <row r="136" s="2" customFormat="1">
      <c r="A136" s="38"/>
      <c r="B136" s="39"/>
      <c r="C136" s="40"/>
      <c r="D136" s="243" t="s">
        <v>117</v>
      </c>
      <c r="E136" s="40"/>
      <c r="F136" s="244" t="s">
        <v>151</v>
      </c>
      <c r="G136" s="40"/>
      <c r="H136" s="40"/>
      <c r="I136" s="138"/>
      <c r="J136" s="40"/>
      <c r="K136" s="40"/>
      <c r="L136" s="44"/>
      <c r="M136" s="245"/>
      <c r="N136" s="246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117</v>
      </c>
      <c r="AU136" s="17" t="s">
        <v>83</v>
      </c>
    </row>
    <row r="137" s="13" customFormat="1">
      <c r="A137" s="13"/>
      <c r="B137" s="247"/>
      <c r="C137" s="248"/>
      <c r="D137" s="243" t="s">
        <v>123</v>
      </c>
      <c r="E137" s="249" t="s">
        <v>1</v>
      </c>
      <c r="F137" s="250" t="s">
        <v>124</v>
      </c>
      <c r="G137" s="248"/>
      <c r="H137" s="249" t="s">
        <v>1</v>
      </c>
      <c r="I137" s="251"/>
      <c r="J137" s="248"/>
      <c r="K137" s="248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123</v>
      </c>
      <c r="AU137" s="256" t="s">
        <v>83</v>
      </c>
      <c r="AV137" s="13" t="s">
        <v>81</v>
      </c>
      <c r="AW137" s="13" t="s">
        <v>32</v>
      </c>
      <c r="AX137" s="13" t="s">
        <v>76</v>
      </c>
      <c r="AY137" s="256" t="s">
        <v>108</v>
      </c>
    </row>
    <row r="138" s="13" customFormat="1">
      <c r="A138" s="13"/>
      <c r="B138" s="247"/>
      <c r="C138" s="248"/>
      <c r="D138" s="243" t="s">
        <v>123</v>
      </c>
      <c r="E138" s="249" t="s">
        <v>1</v>
      </c>
      <c r="F138" s="250" t="s">
        <v>125</v>
      </c>
      <c r="G138" s="248"/>
      <c r="H138" s="249" t="s">
        <v>1</v>
      </c>
      <c r="I138" s="251"/>
      <c r="J138" s="248"/>
      <c r="K138" s="248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123</v>
      </c>
      <c r="AU138" s="256" t="s">
        <v>83</v>
      </c>
      <c r="AV138" s="13" t="s">
        <v>81</v>
      </c>
      <c r="AW138" s="13" t="s">
        <v>32</v>
      </c>
      <c r="AX138" s="13" t="s">
        <v>76</v>
      </c>
      <c r="AY138" s="256" t="s">
        <v>108</v>
      </c>
    </row>
    <row r="139" s="13" customFormat="1">
      <c r="A139" s="13"/>
      <c r="B139" s="247"/>
      <c r="C139" s="248"/>
      <c r="D139" s="243" t="s">
        <v>123</v>
      </c>
      <c r="E139" s="249" t="s">
        <v>1</v>
      </c>
      <c r="F139" s="250" t="s">
        <v>152</v>
      </c>
      <c r="G139" s="248"/>
      <c r="H139" s="249" t="s">
        <v>1</v>
      </c>
      <c r="I139" s="251"/>
      <c r="J139" s="248"/>
      <c r="K139" s="248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123</v>
      </c>
      <c r="AU139" s="256" t="s">
        <v>83</v>
      </c>
      <c r="AV139" s="13" t="s">
        <v>81</v>
      </c>
      <c r="AW139" s="13" t="s">
        <v>32</v>
      </c>
      <c r="AX139" s="13" t="s">
        <v>76</v>
      </c>
      <c r="AY139" s="256" t="s">
        <v>108</v>
      </c>
    </row>
    <row r="140" s="14" customFormat="1">
      <c r="A140" s="14"/>
      <c r="B140" s="257"/>
      <c r="C140" s="258"/>
      <c r="D140" s="243" t="s">
        <v>123</v>
      </c>
      <c r="E140" s="259" t="s">
        <v>1</v>
      </c>
      <c r="F140" s="260" t="s">
        <v>153</v>
      </c>
      <c r="G140" s="258"/>
      <c r="H140" s="261">
        <v>270.39999999999998</v>
      </c>
      <c r="I140" s="262"/>
      <c r="J140" s="258"/>
      <c r="K140" s="258"/>
      <c r="L140" s="263"/>
      <c r="M140" s="264"/>
      <c r="N140" s="265"/>
      <c r="O140" s="265"/>
      <c r="P140" s="265"/>
      <c r="Q140" s="265"/>
      <c r="R140" s="265"/>
      <c r="S140" s="265"/>
      <c r="T140" s="26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7" t="s">
        <v>123</v>
      </c>
      <c r="AU140" s="267" t="s">
        <v>83</v>
      </c>
      <c r="AV140" s="14" t="s">
        <v>83</v>
      </c>
      <c r="AW140" s="14" t="s">
        <v>32</v>
      </c>
      <c r="AX140" s="14" t="s">
        <v>76</v>
      </c>
      <c r="AY140" s="267" t="s">
        <v>108</v>
      </c>
    </row>
    <row r="141" s="15" customFormat="1">
      <c r="A141" s="15"/>
      <c r="B141" s="268"/>
      <c r="C141" s="269"/>
      <c r="D141" s="243" t="s">
        <v>123</v>
      </c>
      <c r="E141" s="270" t="s">
        <v>1</v>
      </c>
      <c r="F141" s="271" t="s">
        <v>127</v>
      </c>
      <c r="G141" s="269"/>
      <c r="H141" s="272">
        <v>270.39999999999998</v>
      </c>
      <c r="I141" s="273"/>
      <c r="J141" s="269"/>
      <c r="K141" s="269"/>
      <c r="L141" s="274"/>
      <c r="M141" s="275"/>
      <c r="N141" s="276"/>
      <c r="O141" s="276"/>
      <c r="P141" s="276"/>
      <c r="Q141" s="276"/>
      <c r="R141" s="276"/>
      <c r="S141" s="276"/>
      <c r="T141" s="277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8" t="s">
        <v>123</v>
      </c>
      <c r="AU141" s="278" t="s">
        <v>83</v>
      </c>
      <c r="AV141" s="15" t="s">
        <v>128</v>
      </c>
      <c r="AW141" s="15" t="s">
        <v>32</v>
      </c>
      <c r="AX141" s="15" t="s">
        <v>81</v>
      </c>
      <c r="AY141" s="278" t="s">
        <v>108</v>
      </c>
    </row>
    <row r="142" s="2" customFormat="1" ht="33" customHeight="1">
      <c r="A142" s="38"/>
      <c r="B142" s="39"/>
      <c r="C142" s="229" t="s">
        <v>154</v>
      </c>
      <c r="D142" s="229" t="s">
        <v>111</v>
      </c>
      <c r="E142" s="230" t="s">
        <v>155</v>
      </c>
      <c r="F142" s="231" t="s">
        <v>156</v>
      </c>
      <c r="G142" s="232" t="s">
        <v>114</v>
      </c>
      <c r="H142" s="233">
        <v>135.19999999999999</v>
      </c>
      <c r="I142" s="234"/>
      <c r="J142" s="235">
        <f>ROUND(I142*H142,2)</f>
        <v>0</v>
      </c>
      <c r="K142" s="236"/>
      <c r="L142" s="44"/>
      <c r="M142" s="237" t="s">
        <v>1</v>
      </c>
      <c r="N142" s="238" t="s">
        <v>41</v>
      </c>
      <c r="O142" s="91"/>
      <c r="P142" s="239">
        <f>O142*H142</f>
        <v>0</v>
      </c>
      <c r="Q142" s="239">
        <v>0.00080000000000000004</v>
      </c>
      <c r="R142" s="239">
        <f>Q142*H142</f>
        <v>0.10815999999999999</v>
      </c>
      <c r="S142" s="239">
        <v>0</v>
      </c>
      <c r="T142" s="24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1" t="s">
        <v>115</v>
      </c>
      <c r="AT142" s="241" t="s">
        <v>111</v>
      </c>
      <c r="AU142" s="241" t="s">
        <v>83</v>
      </c>
      <c r="AY142" s="17" t="s">
        <v>108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7" t="s">
        <v>81</v>
      </c>
      <c r="BK142" s="242">
        <f>ROUND(I142*H142,2)</f>
        <v>0</v>
      </c>
      <c r="BL142" s="17" t="s">
        <v>115</v>
      </c>
      <c r="BM142" s="241" t="s">
        <v>157</v>
      </c>
    </row>
    <row r="143" s="2" customFormat="1">
      <c r="A143" s="38"/>
      <c r="B143" s="39"/>
      <c r="C143" s="40"/>
      <c r="D143" s="243" t="s">
        <v>117</v>
      </c>
      <c r="E143" s="40"/>
      <c r="F143" s="244" t="s">
        <v>158</v>
      </c>
      <c r="G143" s="40"/>
      <c r="H143" s="40"/>
      <c r="I143" s="138"/>
      <c r="J143" s="40"/>
      <c r="K143" s="40"/>
      <c r="L143" s="44"/>
      <c r="M143" s="245"/>
      <c r="N143" s="246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117</v>
      </c>
      <c r="AU143" s="17" t="s">
        <v>83</v>
      </c>
    </row>
    <row r="144" s="2" customFormat="1" ht="21.75" customHeight="1">
      <c r="A144" s="38"/>
      <c r="B144" s="39"/>
      <c r="C144" s="229" t="s">
        <v>159</v>
      </c>
      <c r="D144" s="229" t="s">
        <v>111</v>
      </c>
      <c r="E144" s="230" t="s">
        <v>160</v>
      </c>
      <c r="F144" s="231" t="s">
        <v>161</v>
      </c>
      <c r="G144" s="232" t="s">
        <v>162</v>
      </c>
      <c r="H144" s="233">
        <v>3.427</v>
      </c>
      <c r="I144" s="234"/>
      <c r="J144" s="235">
        <f>ROUND(I144*H144,2)</f>
        <v>0</v>
      </c>
      <c r="K144" s="236"/>
      <c r="L144" s="44"/>
      <c r="M144" s="237" t="s">
        <v>1</v>
      </c>
      <c r="N144" s="238" t="s">
        <v>41</v>
      </c>
      <c r="O144" s="91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1" t="s">
        <v>115</v>
      </c>
      <c r="AT144" s="241" t="s">
        <v>111</v>
      </c>
      <c r="AU144" s="241" t="s">
        <v>83</v>
      </c>
      <c r="AY144" s="17" t="s">
        <v>108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7" t="s">
        <v>81</v>
      </c>
      <c r="BK144" s="242">
        <f>ROUND(I144*H144,2)</f>
        <v>0</v>
      </c>
      <c r="BL144" s="17" t="s">
        <v>115</v>
      </c>
      <c r="BM144" s="241" t="s">
        <v>163</v>
      </c>
    </row>
    <row r="145" s="2" customFormat="1" ht="21.75" customHeight="1">
      <c r="A145" s="38"/>
      <c r="B145" s="39"/>
      <c r="C145" s="229" t="s">
        <v>164</v>
      </c>
      <c r="D145" s="229" t="s">
        <v>111</v>
      </c>
      <c r="E145" s="230" t="s">
        <v>165</v>
      </c>
      <c r="F145" s="231" t="s">
        <v>166</v>
      </c>
      <c r="G145" s="232" t="s">
        <v>162</v>
      </c>
      <c r="H145" s="233">
        <v>3.427</v>
      </c>
      <c r="I145" s="234"/>
      <c r="J145" s="235">
        <f>ROUND(I145*H145,2)</f>
        <v>0</v>
      </c>
      <c r="K145" s="236"/>
      <c r="L145" s="44"/>
      <c r="M145" s="237" t="s">
        <v>1</v>
      </c>
      <c r="N145" s="238" t="s">
        <v>41</v>
      </c>
      <c r="O145" s="91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1" t="s">
        <v>115</v>
      </c>
      <c r="AT145" s="241" t="s">
        <v>111</v>
      </c>
      <c r="AU145" s="241" t="s">
        <v>83</v>
      </c>
      <c r="AY145" s="17" t="s">
        <v>108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7" t="s">
        <v>81</v>
      </c>
      <c r="BK145" s="242">
        <f>ROUND(I145*H145,2)</f>
        <v>0</v>
      </c>
      <c r="BL145" s="17" t="s">
        <v>115</v>
      </c>
      <c r="BM145" s="241" t="s">
        <v>167</v>
      </c>
    </row>
    <row r="146" s="12" customFormat="1" ht="22.8" customHeight="1">
      <c r="A146" s="12"/>
      <c r="B146" s="213"/>
      <c r="C146" s="214"/>
      <c r="D146" s="215" t="s">
        <v>75</v>
      </c>
      <c r="E146" s="227" t="s">
        <v>168</v>
      </c>
      <c r="F146" s="227" t="s">
        <v>169</v>
      </c>
      <c r="G146" s="214"/>
      <c r="H146" s="214"/>
      <c r="I146" s="217"/>
      <c r="J146" s="228">
        <f>BK146</f>
        <v>0</v>
      </c>
      <c r="K146" s="214"/>
      <c r="L146" s="219"/>
      <c r="M146" s="220"/>
      <c r="N146" s="221"/>
      <c r="O146" s="221"/>
      <c r="P146" s="222">
        <f>SUM(P147:P151)</f>
        <v>0</v>
      </c>
      <c r="Q146" s="221"/>
      <c r="R146" s="222">
        <f>SUM(R147:R151)</f>
        <v>0</v>
      </c>
      <c r="S146" s="221"/>
      <c r="T146" s="223">
        <f>SUM(T147:T151)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4" t="s">
        <v>81</v>
      </c>
      <c r="AT146" s="225" t="s">
        <v>75</v>
      </c>
      <c r="AU146" s="225" t="s">
        <v>81</v>
      </c>
      <c r="AY146" s="224" t="s">
        <v>108</v>
      </c>
      <c r="BK146" s="226">
        <f>SUM(BK147:BK151)</f>
        <v>0</v>
      </c>
    </row>
    <row r="147" s="2" customFormat="1" ht="21.75" customHeight="1">
      <c r="A147" s="38"/>
      <c r="B147" s="39"/>
      <c r="C147" s="229" t="s">
        <v>170</v>
      </c>
      <c r="D147" s="229" t="s">
        <v>111</v>
      </c>
      <c r="E147" s="230" t="s">
        <v>171</v>
      </c>
      <c r="F147" s="231" t="s">
        <v>172</v>
      </c>
      <c r="G147" s="232" t="s">
        <v>162</v>
      </c>
      <c r="H147" s="233">
        <v>0.41099999999999998</v>
      </c>
      <c r="I147" s="234"/>
      <c r="J147" s="235">
        <f>ROUND(I147*H147,2)</f>
        <v>0</v>
      </c>
      <c r="K147" s="236"/>
      <c r="L147" s="44"/>
      <c r="M147" s="237" t="s">
        <v>1</v>
      </c>
      <c r="N147" s="238" t="s">
        <v>41</v>
      </c>
      <c r="O147" s="91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1" t="s">
        <v>128</v>
      </c>
      <c r="AT147" s="241" t="s">
        <v>111</v>
      </c>
      <c r="AU147" s="241" t="s">
        <v>83</v>
      </c>
      <c r="AY147" s="17" t="s">
        <v>108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7" t="s">
        <v>81</v>
      </c>
      <c r="BK147" s="242">
        <f>ROUND(I147*H147,2)</f>
        <v>0</v>
      </c>
      <c r="BL147" s="17" t="s">
        <v>128</v>
      </c>
      <c r="BM147" s="241" t="s">
        <v>173</v>
      </c>
    </row>
    <row r="148" s="2" customFormat="1" ht="21.75" customHeight="1">
      <c r="A148" s="38"/>
      <c r="B148" s="39"/>
      <c r="C148" s="229" t="s">
        <v>174</v>
      </c>
      <c r="D148" s="229" t="s">
        <v>111</v>
      </c>
      <c r="E148" s="230" t="s">
        <v>175</v>
      </c>
      <c r="F148" s="231" t="s">
        <v>176</v>
      </c>
      <c r="G148" s="232" t="s">
        <v>162</v>
      </c>
      <c r="H148" s="233">
        <v>0.41099999999999998</v>
      </c>
      <c r="I148" s="234"/>
      <c r="J148" s="235">
        <f>ROUND(I148*H148,2)</f>
        <v>0</v>
      </c>
      <c r="K148" s="236"/>
      <c r="L148" s="44"/>
      <c r="M148" s="237" t="s">
        <v>1</v>
      </c>
      <c r="N148" s="238" t="s">
        <v>41</v>
      </c>
      <c r="O148" s="91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1" t="s">
        <v>128</v>
      </c>
      <c r="AT148" s="241" t="s">
        <v>111</v>
      </c>
      <c r="AU148" s="241" t="s">
        <v>83</v>
      </c>
      <c r="AY148" s="17" t="s">
        <v>108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17" t="s">
        <v>81</v>
      </c>
      <c r="BK148" s="242">
        <f>ROUND(I148*H148,2)</f>
        <v>0</v>
      </c>
      <c r="BL148" s="17" t="s">
        <v>128</v>
      </c>
      <c r="BM148" s="241" t="s">
        <v>177</v>
      </c>
    </row>
    <row r="149" s="2" customFormat="1" ht="21.75" customHeight="1">
      <c r="A149" s="38"/>
      <c r="B149" s="39"/>
      <c r="C149" s="229" t="s">
        <v>178</v>
      </c>
      <c r="D149" s="229" t="s">
        <v>111</v>
      </c>
      <c r="E149" s="230" t="s">
        <v>179</v>
      </c>
      <c r="F149" s="231" t="s">
        <v>180</v>
      </c>
      <c r="G149" s="232" t="s">
        <v>162</v>
      </c>
      <c r="H149" s="233">
        <v>4.1100000000000003</v>
      </c>
      <c r="I149" s="234"/>
      <c r="J149" s="235">
        <f>ROUND(I149*H149,2)</f>
        <v>0</v>
      </c>
      <c r="K149" s="236"/>
      <c r="L149" s="44"/>
      <c r="M149" s="237" t="s">
        <v>1</v>
      </c>
      <c r="N149" s="238" t="s">
        <v>41</v>
      </c>
      <c r="O149" s="91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1" t="s">
        <v>128</v>
      </c>
      <c r="AT149" s="241" t="s">
        <v>111</v>
      </c>
      <c r="AU149" s="241" t="s">
        <v>83</v>
      </c>
      <c r="AY149" s="17" t="s">
        <v>108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7" t="s">
        <v>81</v>
      </c>
      <c r="BK149" s="242">
        <f>ROUND(I149*H149,2)</f>
        <v>0</v>
      </c>
      <c r="BL149" s="17" t="s">
        <v>128</v>
      </c>
      <c r="BM149" s="241" t="s">
        <v>181</v>
      </c>
    </row>
    <row r="150" s="14" customFormat="1">
      <c r="A150" s="14"/>
      <c r="B150" s="257"/>
      <c r="C150" s="258"/>
      <c r="D150" s="243" t="s">
        <v>123</v>
      </c>
      <c r="E150" s="258"/>
      <c r="F150" s="260" t="s">
        <v>182</v>
      </c>
      <c r="G150" s="258"/>
      <c r="H150" s="261">
        <v>4.1100000000000003</v>
      </c>
      <c r="I150" s="262"/>
      <c r="J150" s="258"/>
      <c r="K150" s="258"/>
      <c r="L150" s="263"/>
      <c r="M150" s="264"/>
      <c r="N150" s="265"/>
      <c r="O150" s="265"/>
      <c r="P150" s="265"/>
      <c r="Q150" s="265"/>
      <c r="R150" s="265"/>
      <c r="S150" s="265"/>
      <c r="T150" s="26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7" t="s">
        <v>123</v>
      </c>
      <c r="AU150" s="267" t="s">
        <v>83</v>
      </c>
      <c r="AV150" s="14" t="s">
        <v>83</v>
      </c>
      <c r="AW150" s="14" t="s">
        <v>4</v>
      </c>
      <c r="AX150" s="14" t="s">
        <v>81</v>
      </c>
      <c r="AY150" s="267" t="s">
        <v>108</v>
      </c>
    </row>
    <row r="151" s="2" customFormat="1" ht="33" customHeight="1">
      <c r="A151" s="38"/>
      <c r="B151" s="39"/>
      <c r="C151" s="229" t="s">
        <v>183</v>
      </c>
      <c r="D151" s="229" t="s">
        <v>111</v>
      </c>
      <c r="E151" s="230" t="s">
        <v>184</v>
      </c>
      <c r="F151" s="231" t="s">
        <v>185</v>
      </c>
      <c r="G151" s="232" t="s">
        <v>162</v>
      </c>
      <c r="H151" s="233">
        <v>0.41099999999999998</v>
      </c>
      <c r="I151" s="234"/>
      <c r="J151" s="235">
        <f>ROUND(I151*H151,2)</f>
        <v>0</v>
      </c>
      <c r="K151" s="236"/>
      <c r="L151" s="44"/>
      <c r="M151" s="279" t="s">
        <v>1</v>
      </c>
      <c r="N151" s="280" t="s">
        <v>41</v>
      </c>
      <c r="O151" s="281"/>
      <c r="P151" s="282">
        <f>O151*H151</f>
        <v>0</v>
      </c>
      <c r="Q151" s="282">
        <v>0</v>
      </c>
      <c r="R151" s="282">
        <f>Q151*H151</f>
        <v>0</v>
      </c>
      <c r="S151" s="282">
        <v>0</v>
      </c>
      <c r="T151" s="283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1" t="s">
        <v>128</v>
      </c>
      <c r="AT151" s="241" t="s">
        <v>111</v>
      </c>
      <c r="AU151" s="241" t="s">
        <v>83</v>
      </c>
      <c r="AY151" s="17" t="s">
        <v>108</v>
      </c>
      <c r="BE151" s="242">
        <f>IF(N151="základní",J151,0)</f>
        <v>0</v>
      </c>
      <c r="BF151" s="242">
        <f>IF(N151="snížená",J151,0)</f>
        <v>0</v>
      </c>
      <c r="BG151" s="242">
        <f>IF(N151="zákl. přenesená",J151,0)</f>
        <v>0</v>
      </c>
      <c r="BH151" s="242">
        <f>IF(N151="sníž. přenesená",J151,0)</f>
        <v>0</v>
      </c>
      <c r="BI151" s="242">
        <f>IF(N151="nulová",J151,0)</f>
        <v>0</v>
      </c>
      <c r="BJ151" s="17" t="s">
        <v>81</v>
      </c>
      <c r="BK151" s="242">
        <f>ROUND(I151*H151,2)</f>
        <v>0</v>
      </c>
      <c r="BL151" s="17" t="s">
        <v>128</v>
      </c>
      <c r="BM151" s="241" t="s">
        <v>186</v>
      </c>
    </row>
    <row r="152" s="2" customFormat="1" ht="6.96" customHeight="1">
      <c r="A152" s="38"/>
      <c r="B152" s="66"/>
      <c r="C152" s="67"/>
      <c r="D152" s="67"/>
      <c r="E152" s="67"/>
      <c r="F152" s="67"/>
      <c r="G152" s="67"/>
      <c r="H152" s="67"/>
      <c r="I152" s="177"/>
      <c r="J152" s="67"/>
      <c r="K152" s="67"/>
      <c r="L152" s="44"/>
      <c r="M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</row>
  </sheetData>
  <sheetProtection sheet="1" autoFilter="0" formatColumns="0" formatRows="0" objects="1" scenarios="1" spinCount="100000" saltValue="fVsHozPh4jSPylaHsiWxiie4rcBwtumS2mpoRF/5SLneI6oSTQ5sqd3DUW1j4SnnP5lGm9XPVxT0QUIUdlnfsQ==" hashValue="i6h8DKotv8TTC2eg0WeHu8d9yDsluauqB6Ar3oqFqAvrG0+3rmeEjDWI2DUmZ9kcw9wX/nsB39yg1byURzX3nQ==" algorithmName="SHA-512" password="CC35"/>
  <autoFilter ref="C114:K151"/>
  <mergeCells count="6">
    <mergeCell ref="E7:H7"/>
    <mergeCell ref="E16:H16"/>
    <mergeCell ref="E25:H25"/>
    <mergeCell ref="E85:H85"/>
    <mergeCell ref="E107:H10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DESKTOP-71UF1KK\Tomáš Slíva</dc:creator>
  <cp:lastModifiedBy>DESKTOP-71UF1KK\Tomáš Slíva</cp:lastModifiedBy>
  <dcterms:created xsi:type="dcterms:W3CDTF">2020-03-24T21:44:48Z</dcterms:created>
  <dcterms:modified xsi:type="dcterms:W3CDTF">2020-03-24T21:44:50Z</dcterms:modified>
</cp:coreProperties>
</file>